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cechova.marcela" reservationPassword="0"/>
  <workbookPr/>
  <bookViews>
    <workbookView xWindow="240" yWindow="120" windowWidth="14940" windowHeight="9225" activeTab="0"/>
  </bookViews>
  <sheets>
    <sheet name="SO 000_Ostatní" sheetId="1" r:id="rId1"/>
    <sheet name="SO 000_Vedlejší" sheetId="2" r:id="rId2"/>
    <sheet name="SO 201" sheetId="3" r:id="rId3"/>
  </sheets>
  <definedNames/>
  <calcPr/>
  <webPublishing/>
</workbook>
</file>

<file path=xl/sharedStrings.xml><?xml version="1.0" encoding="utf-8"?>
<sst xmlns="http://schemas.openxmlformats.org/spreadsheetml/2006/main" count="890" uniqueCount="315">
  <si>
    <t>ASPE10</t>
  </si>
  <si>
    <t>S</t>
  </si>
  <si>
    <t>Soupis prací objektu</t>
  </si>
  <si>
    <t xml:space="preserve">Stavba: </t>
  </si>
  <si>
    <t>TP Jih 2 - 4</t>
  </si>
  <si>
    <t>III/42213 Kostelec 42213-1</t>
  </si>
  <si>
    <t>O</t>
  </si>
  <si>
    <t>Objekt:</t>
  </si>
  <si>
    <t>SO 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</si>
  <si>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</si>
  <si>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</si>
  <si>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</si>
  <si>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</si>
  <si>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</si>
  <si>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</si>
  <si>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</si>
  <si>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</si>
  <si>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</si>
  <si>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</si>
  <si>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</si>
  <si>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</si>
  <si>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</si>
  <si>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</si>
  <si>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</si>
  <si>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</si>
  <si>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</si>
  <si>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</si>
  <si>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</si>
  <si>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</si>
  <si>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</si>
  <si>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</si>
  <si>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</si>
  <si>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</si>
  <si>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</si>
  <si>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</si>
  <si>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</si>
  <si>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</si>
  <si>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</si>
  <si>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</si>
  <si>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</si>
  <si>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</si>
  <si>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</si>
  <si>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</si>
  <si>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</si>
  <si>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</si>
  <si>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</si>
  <si>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</si>
  <si>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</si>
  <si>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</si>
  <si>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</si>
  <si>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</si>
  <si>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</si>
  <si>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</si>
  <si>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</si>
  <si>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</si>
  <si>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</si>
  <si>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</si>
  <si>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</si>
  <si>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</si>
  <si>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</si>
  <si>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</si>
  <si>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</si>
  <si>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</si>
  <si>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</si>
  <si>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</si>
  <si>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</si>
  <si>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00010</t>
  </si>
  <si>
    <t>Hlavní prohlídka mostu prováděná při uvedení stavby do provozu - popsáno v obchodních podmínkách</t>
  </si>
  <si>
    <t>vč. vložení do BMS</t>
  </si>
  <si>
    <t>00012</t>
  </si>
  <si>
    <t>Mostní listy - popsáno v projektové dokumentaci</t>
  </si>
  <si>
    <t>vč. zápisu do BMS</t>
  </si>
  <si>
    <t>7</t>
  </si>
  <si>
    <t>00014</t>
  </si>
  <si>
    <t>Zajištění provedení a výstupů veškerých zkoušek a revizí - popsáno v obchodních podmínkách, technických podmínkách a normách ČSN</t>
  </si>
  <si>
    <t>Včetně tahové zkoušky po zakotvení výztuže do zdiva klenby. Celkem 4 kusy (2ks levá strana, 2ks pravá strana) . 
(Podrobnosti dle "05 Římsy dig. AutoCAD") 
Včetně zjištění materiálových charakteristik zdiva klenby, ověření vhodnosti ke kotvení. Jeden vzorek. . 
(Podrobnosti dle "05 Římsy dig. AutoCAD")</t>
  </si>
  <si>
    <t>8</t>
  </si>
  <si>
    <t>00015</t>
  </si>
  <si>
    <t>Bezpečnostní opatření - popsáno v projektové dokumentaci</t>
  </si>
  <si>
    <t>00017</t>
  </si>
  <si>
    <t>Havarijní plán - popsáno v projektové dokumentaci a ve vyhl. č. 24/2011 Sb.</t>
  </si>
  <si>
    <t>SO 201</t>
  </si>
  <si>
    <t>Most</t>
  </si>
  <si>
    <t>014102</t>
  </si>
  <si>
    <t>POPLATKY ZA SKLÁDKU</t>
  </si>
  <si>
    <t>T</t>
  </si>
  <si>
    <t>Odstranění konstrukci ze železobetonu - poplatek za skládku. Hustota materiálu 2.5 t/m^3. položka 96616.</t>
  </si>
  <si>
    <t>2,5 * 2,69=6,725 [A]</t>
  </si>
  <si>
    <t>zahrnuje veškeré poplatky provozovateli skládky související s uložením odpadu na skládce.</t>
  </si>
  <si>
    <t>vyčištění koryta potoka od nánosu</t>
  </si>
  <si>
    <t>9,975*2=19,950 [A]</t>
  </si>
  <si>
    <t>Zemní práce</t>
  </si>
  <si>
    <t>11372</t>
  </si>
  <si>
    <t>FRÉZOVÁNÍ ZPEVNĚNÝCH PLOCH ASFALTOVÝCH</t>
  </si>
  <si>
    <t>M3</t>
  </si>
  <si>
    <t>Odstranění asfaltových vrstev průměrné tl. 0,15 na okrajích vozovky mostu. Položka včetně všech použitých technologií 
Odvoz a likvidace v režii zhotovitele 
(Rozměry a plochy dle "05 Římsy dig. AutoCAD")</t>
  </si>
  <si>
    <t>1,175 * 0,15 * (10,75 + 10,75)=3,789 [A]</t>
  </si>
  <si>
    <t>Položka zahrnuje veškerou manipulaci s vybouranou sutí a s vybouranými hmotami vč. uložení na skládku. Nezahrnuje poplatek za skládku,</t>
  </si>
  <si>
    <t>12960</t>
  </si>
  <si>
    <t>ČIŠTĚNÍ VODOTEČÍ A MELIORAČ KANÁLŮ OD NÁNOSŮ</t>
  </si>
  <si>
    <t>Vyčištění koryta potoka od nánosů pod mostem.  
(Délka dle "05 Sanace dig. AutoCAD")</t>
  </si>
  <si>
    <t>0.3 * 9.5 * 3.5=9,975 [A]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</si>
  <si>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</si>
  <si>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Základy</t>
  </si>
  <si>
    <t>285392</t>
  </si>
  <si>
    <t>DODATEČNÉ KOTVENÍ VLEPENÍM BETONÁŘSKÉ VÝZTUŽE D DO 16MM DO VRTŮ</t>
  </si>
  <si>
    <t>KUS</t>
  </si>
  <si>
    <t>Kotvy říms á 0,3 m, 112 vrtů. Položka včetně vývrtu a chemického kotvení.</t>
  </si>
  <si>
    <t>Položka zahrnuje:  
dodání výztuže předepsaného profilu a předepsané délky (do 600mm)  
provedení vrtu předepsaného profilu a předepsané délky (do 300mm)  
vsunutí výztuže do vyvrtaného profilu a její zalepení předepsaným pojivem  
případně nutné lešení</t>
  </si>
  <si>
    <t>Svislé konstrukce</t>
  </si>
  <si>
    <t>317325</t>
  </si>
  <si>
    <t>ŘÍMSY ZE ŽELEZOBETONU DO C30/37</t>
  </si>
  <si>
    <t>Železobetonové římsy, beton C30/37 XF4,XD3.  
(Počet, plocha a délka dle "05 Římsy dig. AutoCAD")</t>
  </si>
  <si>
    <t>Levá římsa 0,281 * 8,15=2,290 [A] 
Pravá římsa 0,281 * 8,15=2,290 [B] 
Celkové množství 4.580000=4,580 [C]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</si>
  <si>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</si>
  <si>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317365</t>
  </si>
  <si>
    <t>VÝZTUŽ ŘÍMS Z OCELI 10505, B500B</t>
  </si>
  <si>
    <t>Železobetonové římsy - výztuž B500B (10505 R), 0.16 t/m^3. Kubatura betonu viz položka 317325.</t>
  </si>
  <si>
    <t>0,16 * 4,58=0,733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</si>
  <si>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</si>
  <si>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Vodorovné konstrukce</t>
  </si>
  <si>
    <t>451314</t>
  </si>
  <si>
    <t>PODKLADNÍ A VÝPLŇOVÉ VRSTVY Z PROSTÉHO BETONU C25/30</t>
  </si>
  <si>
    <t>Podkladní beton pod kamennou dlažbu v návaznosti říms.  
(Plochy dle "05 Římsy dig. AutoCAD")</t>
  </si>
  <si>
    <t>(0,6 + 0,6 + 0,6 + 0,6) * 0,15=0,360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</si>
  <si>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</si>
  <si>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465512</t>
  </si>
  <si>
    <t>DLAŽBY Z LOMOVÉHO KAMENE NA MC</t>
  </si>
  <si>
    <t>Kamenná dlažba návaznosti říms včetně spárování - cementová malta XF4.  
(Plochy dle "05 Římsy dig. AutoCAD")</t>
  </si>
  <si>
    <t>(0,6 + 0,6 + 0,6 + 0,6) * 0,2=0,480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</si>
  <si>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</si>
  <si>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Komunikace</t>
  </si>
  <si>
    <t>572214</t>
  </si>
  <si>
    <t>SPOJOVACÍ POSTŘIK Z MODIFIK EMULZE DO 0,5KG/M2</t>
  </si>
  <si>
    <t>M2</t>
  </si>
  <si>
    <t>Spojovací postřik vozovky 0,25 kg/m^2 - vozovka na mostě.  
(Plocha dle položky 575C53)</t>
  </si>
  <si>
    <t>21.50=21,500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</si>
  <si>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</si>
  <si>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11</t>
  </si>
  <si>
    <t>Spojovací postřik vozovky 0,25 kg/m^2 - vozovka na mostě. Celkem 3 vrstvy  
(Plocha dle položky 575C53)</t>
  </si>
  <si>
    <t>21,5=21,500 [A]</t>
  </si>
  <si>
    <t>12</t>
  </si>
  <si>
    <t>574B33</t>
  </si>
  <si>
    <t>ASFALTOVÝ BETON PRO OBRUSNÉ VRSTVY MODIFIK ACO 11 TL. 40MM</t>
  </si>
  <si>
    <t>Asfaltový beton pro obrusnou vrstvu ACO 11 modifik  tl. 0,04 m - vozovka na mostě. 
(Plocha dle položky 575C53)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</si>
  <si>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</si>
  <si>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13</t>
  </si>
  <si>
    <t>574D68</t>
  </si>
  <si>
    <t>ASFALTOVÝ BETON PRO LOŽNÍ VRSTVY MODIFIK ACL 22+, 22S TL. 70MM</t>
  </si>
  <si>
    <t>Asfaltový beton pro ložní vrstvy vozovky ACL 22+ modifik  tl. 0,07 m - vozovka na mostě.  
(Plocha dle položky 575C53)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</si>
  <si>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</si>
  <si>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14</t>
  </si>
  <si>
    <t>575C53</t>
  </si>
  <si>
    <t>LITÝ ASFALT MA IV (OCHRANA MOSTNÍ IZOLACE) 11 TL. 40MM</t>
  </si>
  <si>
    <t>Litý asfalt MA 11 IV, podkladní vrstva vozovky na mostě tl. 0.04 m.   
(Rozměry dle "05 Římsy dig. AutoCAD")</t>
  </si>
  <si>
    <t>1 * (10,75 + 10,75)=21,500 [A]</t>
  </si>
  <si>
    <t>Ostatní konstrukce a práce</t>
  </si>
  <si>
    <t>15</t>
  </si>
  <si>
    <t>9113B1</t>
  </si>
  <si>
    <t>SVODIDLO OCEL SILNIČ JEDNOSTR, ÚROVEŇ ZADRŽ H1 -DODÁVKA A MONTÁŽ</t>
  </si>
  <si>
    <t>M</t>
  </si>
  <si>
    <t>Osazení svodidla před/za mostem, včetně krátkého náběhu - dovoz a osazení v režii zhotovitele.  
(Rozměry dle "06 Svodidla dig. AutoCAD")</t>
  </si>
  <si>
    <t>34 + 34=68,000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</si>
  <si>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</si>
  <si>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16</t>
  </si>
  <si>
    <t>9117C1</t>
  </si>
  <si>
    <t>SVOD OCEL ZÁBRADEL ÚROVEŇ ZADRŽ H2 - DODÁVKA A MONTÁŽ</t>
  </si>
  <si>
    <t>Osazení nového zábradelního svodidla - dovoz a osazení v režii zhotovitele.  
(Rozměry dle "06 Svodidla dig. AutoCAD")</t>
  </si>
  <si>
    <t>10 + 10=20,000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</si>
  <si>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</si>
  <si>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17</t>
  </si>
  <si>
    <t>914122</t>
  </si>
  <si>
    <t>DOPRAVNÍ ZNAČKY ZÁKLADNÍ VELIKOSTI OCELOVÉ FÓLIE TŘ 1 - MONTÁŽ S PŘEMÍSTĚNÍM</t>
  </si>
  <si>
    <t>Přechodné dopravní značení základní velikosti - omezení na trase. Dodávka a montáž, vše v režii zhotovitele. Značky A10 2 ks, A15 2 ks. Značky C4a/b 2 ks, B20a 4 ks, B21a 2 a B26 2 ks ks .  
(Počty dle 01 Technická zpráva)</t>
  </si>
  <si>
    <t>14=14,000 [A]</t>
  </si>
  <si>
    <t>položka zahrnuje:  
- dopravu demontované značky z dočasné skládky  
- osazení a montáž značky na místě určeném projektem  
- nutnou opravu poškozených částí  
nezahrnuje dodávku značky</t>
  </si>
  <si>
    <t>18</t>
  </si>
  <si>
    <t>914123</t>
  </si>
  <si>
    <t>DOPRAVNÍ ZNAČKY ZÁKLADNÍ VELIKOSTI OCELOVÉ FÓLIE TŘ 1 - DEMONTÁŽ</t>
  </si>
  <si>
    <t>Přechodné dopravní značení základní velikosti - omezení na trase. Demontáž v režii zhotovitele. Značky Značky A10 2 ks, A15 2 ks. Značky C4a/b 2 ks, B20a 4 ks, B21a 2 a B26 2 ks ks .  
(Počty dle 01 Technická zpráva)</t>
  </si>
  <si>
    <t>Položka zahrnuje odstranění, demontáž a odklizení materiálu s odvozem na předepsané místo</t>
  </si>
  <si>
    <t>19</t>
  </si>
  <si>
    <t>914129</t>
  </si>
  <si>
    <t>DOPRAV ZNAČKY ZÁKLAD VEL OCEL FÓLIE TŘ 1 - NÁJEMNÉ</t>
  </si>
  <si>
    <t>KSDEN</t>
  </si>
  <si>
    <t>Přechodné dopravní značení základní velikosti - omezení na trase. Doba nájmu   
90 dní. Značky A10 2 ks, A15 2 ks. Značky C4a/b 2 ks, B20a 4 ks, B21a 2 a B26 2 ks ks .  
(Počty dle 01 Technická zpráva)</t>
  </si>
  <si>
    <t>90 * 14=1 260,000 [A]</t>
  </si>
  <si>
    <t>položka zahrnuje sazbu za pronájem dopravních značek a zařízení, počet jednotek je určen jako součin počtu značek a počtu dní použití</t>
  </si>
  <si>
    <t>20</t>
  </si>
  <si>
    <t>914131</t>
  </si>
  <si>
    <t>DOPRAVNÍ ZNAČKY ZÁKLADNÍ VELIKOSTI OCELOVÉ FÓLIE TŘ 2 - DODÁVKA A MONTÁŽ</t>
  </si>
  <si>
    <t>Dodávka a montáž nových dopravních značek. Značky - ev. č. mostu - 2 ks, značka zatíž. - 4ks, označ. toku - 2ks. Včetně všech potřebných částí (značka, sloupek a kotvení).</t>
  </si>
  <si>
    <t>8=8,000 [A]</t>
  </si>
  <si>
    <t>položka zahrnuje:  
- dodávku a montáž značek v požadovaném provedení</t>
  </si>
  <si>
    <t>21</t>
  </si>
  <si>
    <t>914133</t>
  </si>
  <si>
    <t>DOPRAVNÍ ZNAČKY ZÁKLADNÍ VELIKOSTI OCELOVÉ FÓLIE TŘ 2 - DEMONTÁŽ</t>
  </si>
  <si>
    <t>Demontáž stávajících dopravních značek,předání investorovi. Značky - 8 ks.</t>
  </si>
  <si>
    <t>22</t>
  </si>
  <si>
    <t>916112</t>
  </si>
  <si>
    <t>DOPRAV SVĚTLO VÝSTRAŽ SAMOSTATNÉ - MONTÁŽ S PŘESUNEM</t>
  </si>
  <si>
    <t>Přechodné dopravní značení - samostané světlo S7. Dodávka a montáž, vše v režii zhotovitele. Počet 2 ks.  
(Počty dle 01 Technická zpráva)</t>
  </si>
  <si>
    <t>2=2,000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</si>
  <si>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</si>
  <si>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23</t>
  </si>
  <si>
    <t>916113</t>
  </si>
  <si>
    <t>DOPRAV SVĚTLO VÝSTRAŽ SAMOSTATNÉ - DEMONTÁŽ</t>
  </si>
  <si>
    <t>Přechodné dopravní značení - samostané světlo S7 - demontáž v režii zhotovitele. Počet 2 ks.  
(Počty dle 01 Technická zpráva)</t>
  </si>
  <si>
    <t>Položka zahrnuje odstranění, demontáž a odklizení zařízení s odvozem na předepsané místo</t>
  </si>
  <si>
    <t>24</t>
  </si>
  <si>
    <t>916119</t>
  </si>
  <si>
    <t>DOPRAV SVĚTLO VÝSTRAŽ SAMOSTATNÉ - NÁJEMNÉ</t>
  </si>
  <si>
    <t>Přechodné dopravní značení - samostané světlo S7 - nájemné. Doba nájmu 90 dní. Počet 2 ks.  
(Počty dle 01 Technická zpráva)</t>
  </si>
  <si>
    <t>90 * 2=180,000 [A]</t>
  </si>
  <si>
    <t>položka zahrnuje sazbu za pronájem zařízení. Počet měrných jednotek se určí jako součin počtu zařízení a počtu dní použití.</t>
  </si>
  <si>
    <t>25</t>
  </si>
  <si>
    <t>916132</t>
  </si>
  <si>
    <t>DOPRAV SVĚTLO VÝSTRAŽ SOUPRAVA 5KS - MONTÁŽ S PŘESUNEM</t>
  </si>
  <si>
    <t>Přechodné dopravní značení - souprava 5 světel S7. Dodávka a montáž, vše v režii zhotovitele. Počet sad 2 ks.  
(Počty dle 01 Technická zpráva)</t>
  </si>
  <si>
    <t>26</t>
  </si>
  <si>
    <t>916133</t>
  </si>
  <si>
    <t>DOPRAV SVĚTLO VÝSTRAŽ SOUPRAVA 5KS - DEMONTÁŽ</t>
  </si>
  <si>
    <t>Přechodné dopravní značení - souprava 5 světel S7. Demontáž v režii zhotovitele. Počet sad 2 ks.  
(Počty dle 01 Technická zpráva)</t>
  </si>
  <si>
    <t>27</t>
  </si>
  <si>
    <t>916139</t>
  </si>
  <si>
    <t>DOPRAVNÍ SVĚTLO VÝSTRAŽNÉ SOUPRAVA 5 KUSŮ - NÁJEMNÉ</t>
  </si>
  <si>
    <t>Přechodné dopravní značení - souprava 5 světel S7 - nájemné. Doba nájmu 90 dní. Počet sad 2 ks.  
(Počty dle 01 Technická zpráva)</t>
  </si>
  <si>
    <t>28</t>
  </si>
  <si>
    <t>916152</t>
  </si>
  <si>
    <t>SEMAFOROVÁ PŘENOSNÁ SOUPRAVA - MONTÁŽ S PŘESUNEM</t>
  </si>
  <si>
    <t>Přechodné dopravní značení - omezení na trase. Dodávka a montáž, vše v režii zhotovitele. Počet semaforů 2 ks.  
(Počty dle 01 Technická zpráva)</t>
  </si>
  <si>
    <t>29</t>
  </si>
  <si>
    <t>916153</t>
  </si>
  <si>
    <t>SEMAFOROVÁ PŘENOSNÁ SOUPRAVA - DEMONTÁŽ</t>
  </si>
  <si>
    <t>Přechodné dopravní značení - omezení na trase. Demontáž v režii zhotovitele. Počet semaforů 2 ks.  
(Počty dle 01 Technická zpráva)</t>
  </si>
  <si>
    <t>30</t>
  </si>
  <si>
    <t>916159</t>
  </si>
  <si>
    <t>SEMAFOROVÁ PŘENOSNÁ SOUPRAVA - NÁJEMNÉ</t>
  </si>
  <si>
    <t>Přechodné dopravní značení - omezení na trase - nájemné. Doba nájmu 90 dní. Počet semaforů 2 ks.  
(Počty dle 01 Technická zpráva)</t>
  </si>
  <si>
    <t>31</t>
  </si>
  <si>
    <t>916312</t>
  </si>
  <si>
    <t>DOPRAVNÍ ZÁBRANY Z2 S FÓLIÍ TŘ 1 - MONTÁŽ S PŘESUNEM</t>
  </si>
  <si>
    <t>Přechodné dopravní značení základní velikosti - omezení na trase. Dodávka a montáž, vše v režii zhotovitele. Značka Z2  ks.  
(Počty dle 01 Technická zpráva)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</si>
  <si>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</si>
  <si>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32</t>
  </si>
  <si>
    <t>916313</t>
  </si>
  <si>
    <t>DOPRAVNÍ ZÁBRANY Z2 S FÓLIÍ TŘ 1 - DEMONTÁŽ</t>
  </si>
  <si>
    <t>Přechodné dopravní značení základní velikosti - omezení na trase. Demontáž v režii zhotovitele. Značka Z2 2 ks.  
(Počty dle 01 Technická zpráva)</t>
  </si>
  <si>
    <t>33</t>
  </si>
  <si>
    <t>916319</t>
  </si>
  <si>
    <t>DOPRAVNÍ ZÁBRANY Z2 - NÁJEMNÉ</t>
  </si>
  <si>
    <t>Přechodné dopravní značení základní velikosti - omezení na trase. Doba nájmu 90 dní.  Značka Z2 20 ks.  
(Počty dle 01 Technická zpráva)</t>
  </si>
  <si>
    <t>34</t>
  </si>
  <si>
    <t>916352</t>
  </si>
  <si>
    <t>SMĚROVACÍ DESKY Z4 OBOUSTR S FÓLIÍ TŘ 1 - MONTÁŽ S PŘESUNEM</t>
  </si>
  <si>
    <t>Přechodné dopravní značení základní velikosti - omezení na trase. Dodávka a montáž, vše v režii zhotovitele. Značka Z4a  ks.  
(Počty dle 01 Technická zpráva)</t>
  </si>
  <si>
    <t>5=5,000 [A]</t>
  </si>
  <si>
    <t>35</t>
  </si>
  <si>
    <t>916353</t>
  </si>
  <si>
    <t>SMĚROVACÍ DESKY Z4 OBOUSTR S FÓLIÍ TŘ 1 - DEMONTÁŽ</t>
  </si>
  <si>
    <t>Přechodné dopravní značení základní velikosti - omezení na trase. Demontáž v režii zhotovitele. Značka Z4a 5 ks.  
(Počty dle 01 Technická zpráva)</t>
  </si>
  <si>
    <t>36</t>
  </si>
  <si>
    <t>916359</t>
  </si>
  <si>
    <t>SMĚROVACÍ DESKY Z4 OBOUSTR S FÓLIÍ TŘ 1 - NÁJEMNÉ</t>
  </si>
  <si>
    <t>Přechodné dopravní značení základní velikosti - omezení na trase. Doba nájmu 90 dní. Značka Z4a 20 ks.  
(Počty dle 01 Technická zpráva)</t>
  </si>
  <si>
    <t>90 * 5=450,000 [A]</t>
  </si>
  <si>
    <t>37</t>
  </si>
  <si>
    <t>916712</t>
  </si>
  <si>
    <t>UPEVŇOVACÍ KONSTR - PODKLADNÍ DESKA POD 28KG - MONTÁŽ S PŘESUNEM</t>
  </si>
  <si>
    <t>Přechodné sloupky a patky pro dopravní značení - omezení na trase. Dodávka a montáž, vše v režii zhotovitele. Počet sloupků a patek 23 ks.  
(Počty dle 01 Technická zpráva)</t>
  </si>
  <si>
    <t>23=23,000 [A]</t>
  </si>
  <si>
    <t>38</t>
  </si>
  <si>
    <t>916713</t>
  </si>
  <si>
    <t>UPEVŇOVACÍ KONSTR - PODKLADNÍ DESKA POD 28KG - DEMONTÁŽ</t>
  </si>
  <si>
    <t>Přechodné sloupky a patky pro dopravní značení - omezení na trase. Demontáž v režii zhotovitele. Počet sloupků a patek 23 ks.  
(Počty dle 01 Technická zpráva)</t>
  </si>
  <si>
    <t>39</t>
  </si>
  <si>
    <t>916719</t>
  </si>
  <si>
    <t>UPEVŇOVACÍ KONSTR - PODKLAD DESKA POD 28KG - NÁJEMNÉ</t>
  </si>
  <si>
    <t>Přechodné sloupky a patky pro dopravní značení - nájemné. Doba nájmu 90 dní. Počet sloupků a patek 23 ks.  
(Počty dle 01 Technická zpráva)</t>
  </si>
  <si>
    <t>90 * 23=2 070,000 [A]</t>
  </si>
  <si>
    <t>40</t>
  </si>
  <si>
    <t>917224</t>
  </si>
  <si>
    <t>SILNIČNÍ A CHODNÍKOVÉ OBRUBY Z BETONOVÝCH OBRUBNÍKŮ ŠÍŘ 150MM</t>
  </si>
  <si>
    <t>Silniční betonové obrubníky k přechodovému klínu 1000/300/150, včetně lože z betonu C25/30 XF4  
(Délka dle "05 Římsy dig. AutoCAD")</t>
  </si>
  <si>
    <t>4 * 2,3=9,200 [A]</t>
  </si>
  <si>
    <t>Položka zahrnuje:  
dodání a pokládku betonových obrubníků o rozměrech předepsaných zadávací dokumentací  
betonové lože i boční betonovou opěrku.</t>
  </si>
  <si>
    <t>41</t>
  </si>
  <si>
    <t>919112</t>
  </si>
  <si>
    <t>ŘEZÁNÍ ASFALTOVÉHO KRYTU VOZOVEK TL DO 100MM</t>
  </si>
  <si>
    <t>Prořezání podélné spáry u říms.  
(Rozměry dle "05 Římsy dig. AutoCAD")</t>
  </si>
  <si>
    <t>9,75 + 9,75=19,500 [A]</t>
  </si>
  <si>
    <t>položka zahrnuje řezání vozovkové vrstvy v předepsané tloušťce, včetně spotřeby vody</t>
  </si>
  <si>
    <t>42</t>
  </si>
  <si>
    <t>931326</t>
  </si>
  <si>
    <t>TĚSNĚNÍ DILATAČ SPAR ASF ZÁLIVKOU MODIFIK PRŮŘ DO 800MM2</t>
  </si>
  <si>
    <t>Těsnící zálivka mezi římsou/obrubou a vozovkou na okrajích.  
(Rozměry dle "05 Římsy dig. AutoCAD")</t>
  </si>
  <si>
    <t>9,75 + 9,75 + 11,75 + 11,75=43,000 [A]</t>
  </si>
  <si>
    <t>položka zahrnuje dodávku a osazení předepsaného materiálu, očištění ploch spáry před úpravou, očištění okolí spáry po úpravě  
nezahrnuje těsnící profil</t>
  </si>
  <si>
    <t>43</t>
  </si>
  <si>
    <t>931331</t>
  </si>
  <si>
    <t>TĚSNĚNÍ DILATAČNÍCH SPAR POLYURETANOVÝM TMELEM PRŮŘEZU DO 100MM2</t>
  </si>
  <si>
    <t>Těsnění příčných pracovních spar v římsách těsnícím elastickým tmelem.  
(Počet a délka dle "05 Římsy dig. AutoCAD")</t>
  </si>
  <si>
    <t>1,5 * 1 + 1,5 * 1=3,000 [A]</t>
  </si>
  <si>
    <t>44</t>
  </si>
  <si>
    <t>966168</t>
  </si>
  <si>
    <t>BOURÁNÍ KONSTRUKCÍ ZE ŽELEZOBETONU S ODVOZEM DO 20KM</t>
  </si>
  <si>
    <t>Odstranění konstrukci ze železobetonu - římsy. Položka včetně všech použitých technologií a ochrany proti spadu do sutin do toku.  
(Rozměry a dle "02 Půdorys - stávající stav dig. AutoCAD",  
"03 Podélný řez - stávající stav dig. AutoCAD",  
"04 Příčné řezy - stávající stav dig. AutoCAD")</t>
  </si>
  <si>
    <t>Levá římsa 0,165 * 8,15=1,345 [A] 
Pravá římsa 0,165 * 8,15=1,345 [B] 
Celkové množství 2.690000=2,690 [C]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</si>
  <si>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</si>
  <si>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45</t>
  </si>
  <si>
    <t>96618</t>
  </si>
  <si>
    <t>BOURÁNÍ KONSTRUKCÍ KOVOVÝCH</t>
  </si>
  <si>
    <t>Odstranění stávajícího zábradlí na římsách, předpoklad 0,05 t/m. Odvoz a likvidace v režii zhotovitele.  
(Rozměry a dle "02 Půdorys - stávající stav dig. AutoCAD",   
"03 Podélný řez - stávající stav dig. AutoCAD",   
"04 Příčné řezy - stávající stav dig. AutoCAD")</t>
  </si>
  <si>
    <t>2 * 8,15 * 0,05=0,815 [A]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</si>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</sst>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1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</f>
      </c>
      <c>
        <f>0+O10+O14+O18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63.75">
      <c r="A17" t="s">
        <v>46</v>
      </c>
      <c r="E17" s="29" t="s">
        <v>51</v>
      </c>
    </row>
    <row r="18" spans="1:16" ht="12.75">
      <c r="A18" s="18" t="s">
        <v>38</v>
      </c>
      <c s="23" t="s">
        <v>15</v>
      </c>
      <c s="23" t="s">
        <v>52</v>
      </c>
      <c s="18" t="s">
        <v>40</v>
      </c>
      <c s="24" t="s">
        <v>53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54</v>
      </c>
    </row>
    <row r="20" spans="1:5" ht="12.75">
      <c r="A20" s="30" t="s">
        <v>45</v>
      </c>
      <c r="E20" s="31" t="s">
        <v>40</v>
      </c>
    </row>
    <row r="21" spans="1:5" ht="63.75">
      <c r="A21" t="s">
        <v>46</v>
      </c>
      <c r="E21" s="29" t="s">
        <v>55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5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56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56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</f>
      </c>
      <c>
        <f>0+O10+O14+O18+O22+O26+O30+O34+O38+O42</f>
      </c>
    </row>
    <row r="10" spans="1:16" ht="25.5">
      <c r="A10" s="18" t="s">
        <v>38</v>
      </c>
      <c s="23" t="s">
        <v>22</v>
      </c>
      <c s="23" t="s">
        <v>57</v>
      </c>
      <c s="18" t="s">
        <v>58</v>
      </c>
      <c s="24" t="s">
        <v>59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25.5">
      <c r="A14" s="18" t="s">
        <v>38</v>
      </c>
      <c s="23" t="s">
        <v>16</v>
      </c>
      <c s="23" t="s">
        <v>60</v>
      </c>
      <c s="18" t="s">
        <v>58</v>
      </c>
      <c s="24" t="s">
        <v>61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25.5">
      <c r="A18" s="18" t="s">
        <v>38</v>
      </c>
      <c s="23" t="s">
        <v>15</v>
      </c>
      <c s="23" t="s">
        <v>62</v>
      </c>
      <c s="18" t="s">
        <v>58</v>
      </c>
      <c s="24" t="s">
        <v>63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64</v>
      </c>
      <c s="18" t="s">
        <v>58</v>
      </c>
      <c s="24" t="s">
        <v>65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66</v>
      </c>
      <c s="18" t="s">
        <v>58</v>
      </c>
      <c s="24" t="s">
        <v>67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68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12.75">
      <c r="A30" s="18" t="s">
        <v>38</v>
      </c>
      <c s="23" t="s">
        <v>30</v>
      </c>
      <c s="23" t="s">
        <v>69</v>
      </c>
      <c s="18" t="s">
        <v>58</v>
      </c>
      <c s="24" t="s">
        <v>70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71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72</v>
      </c>
      <c s="23" t="s">
        <v>73</v>
      </c>
      <c s="18" t="s">
        <v>58</v>
      </c>
      <c s="24" t="s">
        <v>74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89.25">
      <c r="A35" s="28" t="s">
        <v>43</v>
      </c>
      <c r="E35" s="29" t="s">
        <v>75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76</v>
      </c>
      <c s="23" t="s">
        <v>77</v>
      </c>
      <c s="18" t="s">
        <v>58</v>
      </c>
      <c s="24" t="s">
        <v>78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33</v>
      </c>
      <c s="23" t="s">
        <v>79</v>
      </c>
      <c s="18" t="s">
        <v>58</v>
      </c>
      <c s="24" t="s">
        <v>80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9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0+O8+O17+O26+O31+O40+O49+O70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81</v>
      </c>
      <c s="32">
        <f>0+I8+I17+I26+I31+I40+I49+I70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81</v>
      </c>
      <c s="5"/>
      <c s="14" t="s">
        <v>82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83</v>
      </c>
      <c s="18" t="s">
        <v>22</v>
      </c>
      <c s="24" t="s">
        <v>84</v>
      </c>
      <c s="25" t="s">
        <v>85</v>
      </c>
      <c s="26">
        <v>6.725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25.5">
      <c r="A10" s="28" t="s">
        <v>43</v>
      </c>
      <c r="E10" s="29" t="s">
        <v>86</v>
      </c>
    </row>
    <row r="11" spans="1:5" ht="12.75">
      <c r="A11" s="30" t="s">
        <v>45</v>
      </c>
      <c r="E11" s="31" t="s">
        <v>87</v>
      </c>
    </row>
    <row r="12" spans="1:5" ht="25.5">
      <c r="A12" t="s">
        <v>46</v>
      </c>
      <c r="E12" s="29" t="s">
        <v>88</v>
      </c>
    </row>
    <row r="13" spans="1:16" ht="12.75">
      <c r="A13" s="18" t="s">
        <v>38</v>
      </c>
      <c s="23" t="s">
        <v>16</v>
      </c>
      <c s="23" t="s">
        <v>83</v>
      </c>
      <c s="18" t="s">
        <v>16</v>
      </c>
      <c s="24" t="s">
        <v>84</v>
      </c>
      <c s="25" t="s">
        <v>85</v>
      </c>
      <c s="26">
        <v>19.95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89</v>
      </c>
    </row>
    <row r="15" spans="1:5" ht="12.75">
      <c r="A15" s="30" t="s">
        <v>45</v>
      </c>
      <c r="E15" s="31" t="s">
        <v>90</v>
      </c>
    </row>
    <row r="16" spans="1:5" ht="25.5">
      <c r="A16" t="s">
        <v>46</v>
      </c>
      <c r="E16" s="29" t="s">
        <v>88</v>
      </c>
    </row>
    <row r="17" spans="1:18" ht="12.75" customHeight="1">
      <c r="A17" s="5" t="s">
        <v>36</v>
      </c>
      <c s="5"/>
      <c s="35" t="s">
        <v>22</v>
      </c>
      <c s="5"/>
      <c s="21" t="s">
        <v>91</v>
      </c>
      <c s="5"/>
      <c s="5"/>
      <c s="5"/>
      <c s="36">
        <f>0+Q17</f>
      </c>
      <c r="O17">
        <f>0+R17</f>
      </c>
      <c r="Q17">
        <f>0+I18+I22</f>
      </c>
      <c>
        <f>0+O18+O22</f>
      </c>
    </row>
    <row r="18" spans="1:16" ht="12.75">
      <c r="A18" s="18" t="s">
        <v>38</v>
      </c>
      <c s="23" t="s">
        <v>15</v>
      </c>
      <c s="23" t="s">
        <v>92</v>
      </c>
      <c s="18" t="s">
        <v>40</v>
      </c>
      <c s="24" t="s">
        <v>93</v>
      </c>
      <c s="25" t="s">
        <v>94</v>
      </c>
      <c s="26">
        <v>3.789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51">
      <c r="A19" s="28" t="s">
        <v>43</v>
      </c>
      <c r="E19" s="29" t="s">
        <v>95</v>
      </c>
    </row>
    <row r="20" spans="1:5" ht="12.75">
      <c r="A20" s="30" t="s">
        <v>45</v>
      </c>
      <c r="E20" s="31" t="s">
        <v>96</v>
      </c>
    </row>
    <row r="21" spans="1:5" ht="25.5">
      <c r="A21" t="s">
        <v>46</v>
      </c>
      <c r="E21" s="29" t="s">
        <v>97</v>
      </c>
    </row>
    <row r="22" spans="1:16" ht="12.75">
      <c r="A22" s="18" t="s">
        <v>38</v>
      </c>
      <c s="23" t="s">
        <v>26</v>
      </c>
      <c s="23" t="s">
        <v>98</v>
      </c>
      <c s="18" t="s">
        <v>40</v>
      </c>
      <c s="24" t="s">
        <v>99</v>
      </c>
      <c s="25" t="s">
        <v>94</v>
      </c>
      <c s="26">
        <v>9.975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25.5">
      <c r="A23" s="28" t="s">
        <v>43</v>
      </c>
      <c r="E23" s="29" t="s">
        <v>100</v>
      </c>
    </row>
    <row r="24" spans="1:5" ht="12.75">
      <c r="A24" s="30" t="s">
        <v>45</v>
      </c>
      <c r="E24" s="31" t="s">
        <v>101</v>
      </c>
    </row>
    <row r="25" spans="1:5" ht="63.75">
      <c r="A25" t="s">
        <v>46</v>
      </c>
      <c r="E25" s="29" t="s">
        <v>102</v>
      </c>
    </row>
    <row r="26" spans="1:18" ht="12.75" customHeight="1">
      <c r="A26" s="5" t="s">
        <v>36</v>
      </c>
      <c s="5"/>
      <c s="35" t="s">
        <v>16</v>
      </c>
      <c s="5"/>
      <c s="21" t="s">
        <v>103</v>
      </c>
      <c s="5"/>
      <c s="5"/>
      <c s="5"/>
      <c s="36">
        <f>0+Q26</f>
      </c>
      <c r="O26">
        <f>0+R26</f>
      </c>
      <c r="Q26">
        <f>0+I27</f>
      </c>
      <c>
        <f>0+O27</f>
      </c>
    </row>
    <row r="27" spans="1:16" ht="25.5">
      <c r="A27" s="18" t="s">
        <v>38</v>
      </c>
      <c s="23" t="s">
        <v>28</v>
      </c>
      <c s="23" t="s">
        <v>104</v>
      </c>
      <c s="18" t="s">
        <v>40</v>
      </c>
      <c s="24" t="s">
        <v>105</v>
      </c>
      <c s="25" t="s">
        <v>106</v>
      </c>
      <c s="26">
        <v>112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107</v>
      </c>
    </row>
    <row r="29" spans="1:5" ht="12.75">
      <c r="A29" s="30" t="s">
        <v>45</v>
      </c>
      <c r="E29" s="31" t="s">
        <v>40</v>
      </c>
    </row>
    <row r="30" spans="1:5" ht="63.75">
      <c r="A30" t="s">
        <v>46</v>
      </c>
      <c r="E30" s="29" t="s">
        <v>108</v>
      </c>
    </row>
    <row r="31" spans="1:18" ht="12.75" customHeight="1">
      <c r="A31" s="5" t="s">
        <v>36</v>
      </c>
      <c s="5"/>
      <c s="35" t="s">
        <v>15</v>
      </c>
      <c s="5"/>
      <c s="21" t="s">
        <v>109</v>
      </c>
      <c s="5"/>
      <c s="5"/>
      <c s="5"/>
      <c s="36">
        <f>0+Q31</f>
      </c>
      <c r="O31">
        <f>0+R31</f>
      </c>
      <c r="Q31">
        <f>0+I32+I36</f>
      </c>
      <c>
        <f>0+O32+O36</f>
      </c>
    </row>
    <row r="32" spans="1:16" ht="12.75">
      <c r="A32" s="18" t="s">
        <v>38</v>
      </c>
      <c s="23" t="s">
        <v>30</v>
      </c>
      <c s="23" t="s">
        <v>110</v>
      </c>
      <c s="18" t="s">
        <v>40</v>
      </c>
      <c s="24" t="s">
        <v>111</v>
      </c>
      <c s="25" t="s">
        <v>94</v>
      </c>
      <c s="26">
        <v>4.58</v>
      </c>
      <c s="27">
        <v>0</v>
      </c>
      <c s="27">
        <f>ROUND(ROUND(H32,2)*ROUND(G32,3),2)</f>
      </c>
      <c r="O32">
        <f>(I32*21)/100</f>
      </c>
      <c t="s">
        <v>16</v>
      </c>
    </row>
    <row r="33" spans="1:5" ht="25.5">
      <c r="A33" s="28" t="s">
        <v>43</v>
      </c>
      <c r="E33" s="29" t="s">
        <v>112</v>
      </c>
    </row>
    <row r="34" spans="1:5" ht="38.25">
      <c r="A34" s="30" t="s">
        <v>45</v>
      </c>
      <c r="E34" s="31" t="s">
        <v>113</v>
      </c>
    </row>
    <row r="35" spans="1:5" ht="382.5">
      <c r="A35" t="s">
        <v>46</v>
      </c>
      <c r="E35" s="29" t="s">
        <v>114</v>
      </c>
    </row>
    <row r="36" spans="1:16" ht="12.75">
      <c r="A36" s="18" t="s">
        <v>38</v>
      </c>
      <c s="23" t="s">
        <v>72</v>
      </c>
      <c s="23" t="s">
        <v>115</v>
      </c>
      <c s="18" t="s">
        <v>40</v>
      </c>
      <c s="24" t="s">
        <v>116</v>
      </c>
      <c s="25" t="s">
        <v>85</v>
      </c>
      <c s="26">
        <v>0.733</v>
      </c>
      <c s="27">
        <v>0</v>
      </c>
      <c s="27">
        <f>ROUND(ROUND(H36,2)*ROUND(G36,3),2)</f>
      </c>
      <c r="O36">
        <f>(I36*21)/100</f>
      </c>
      <c t="s">
        <v>16</v>
      </c>
    </row>
    <row r="37" spans="1:5" ht="25.5">
      <c r="A37" s="28" t="s">
        <v>43</v>
      </c>
      <c r="E37" s="29" t="s">
        <v>117</v>
      </c>
    </row>
    <row r="38" spans="1:5" ht="12.75">
      <c r="A38" s="30" t="s">
        <v>45</v>
      </c>
      <c r="E38" s="31" t="s">
        <v>118</v>
      </c>
    </row>
    <row r="39" spans="1:5" ht="242.25">
      <c r="A39" t="s">
        <v>46</v>
      </c>
      <c r="E39" s="29" t="s">
        <v>119</v>
      </c>
    </row>
    <row r="40" spans="1:18" ht="12.75" customHeight="1">
      <c r="A40" s="5" t="s">
        <v>36</v>
      </c>
      <c s="5"/>
      <c s="35" t="s">
        <v>26</v>
      </c>
      <c s="5"/>
      <c s="21" t="s">
        <v>120</v>
      </c>
      <c s="5"/>
      <c s="5"/>
      <c s="5"/>
      <c s="36">
        <f>0+Q40</f>
      </c>
      <c r="O40">
        <f>0+R40</f>
      </c>
      <c r="Q40">
        <f>0+I41+I45</f>
      </c>
      <c>
        <f>0+O41+O45</f>
      </c>
    </row>
    <row r="41" spans="1:16" ht="12.75">
      <c r="A41" s="18" t="s">
        <v>38</v>
      </c>
      <c s="23" t="s">
        <v>76</v>
      </c>
      <c s="23" t="s">
        <v>121</v>
      </c>
      <c s="18" t="s">
        <v>40</v>
      </c>
      <c s="24" t="s">
        <v>122</v>
      </c>
      <c s="25" t="s">
        <v>94</v>
      </c>
      <c s="26">
        <v>0.36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25.5">
      <c r="A42" s="28" t="s">
        <v>43</v>
      </c>
      <c r="E42" s="29" t="s">
        <v>123</v>
      </c>
    </row>
    <row r="43" spans="1:5" ht="12.75">
      <c r="A43" s="30" t="s">
        <v>45</v>
      </c>
      <c r="E43" s="31" t="s">
        <v>124</v>
      </c>
    </row>
    <row r="44" spans="1:5" ht="369.75">
      <c r="A44" t="s">
        <v>46</v>
      </c>
      <c r="E44" s="29" t="s">
        <v>125</v>
      </c>
    </row>
    <row r="45" spans="1:16" ht="12.75">
      <c r="A45" s="18" t="s">
        <v>38</v>
      </c>
      <c s="23" t="s">
        <v>33</v>
      </c>
      <c s="23" t="s">
        <v>126</v>
      </c>
      <c s="18" t="s">
        <v>40</v>
      </c>
      <c s="24" t="s">
        <v>127</v>
      </c>
      <c s="25" t="s">
        <v>94</v>
      </c>
      <c s="26">
        <v>0.48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25.5">
      <c r="A46" s="28" t="s">
        <v>43</v>
      </c>
      <c r="E46" s="29" t="s">
        <v>128</v>
      </c>
    </row>
    <row r="47" spans="1:5" ht="12.75">
      <c r="A47" s="30" t="s">
        <v>45</v>
      </c>
      <c r="E47" s="31" t="s">
        <v>129</v>
      </c>
    </row>
    <row r="48" spans="1:5" ht="102">
      <c r="A48" t="s">
        <v>46</v>
      </c>
      <c r="E48" s="29" t="s">
        <v>130</v>
      </c>
    </row>
    <row r="49" spans="1:18" ht="12.75" customHeight="1">
      <c r="A49" s="5" t="s">
        <v>36</v>
      </c>
      <c s="5"/>
      <c s="35" t="s">
        <v>28</v>
      </c>
      <c s="5"/>
      <c s="21" t="s">
        <v>131</v>
      </c>
      <c s="5"/>
      <c s="5"/>
      <c s="5"/>
      <c s="36">
        <f>0+Q49</f>
      </c>
      <c r="O49">
        <f>0+R49</f>
      </c>
      <c r="Q49">
        <f>0+I50+I54+I58+I62+I66</f>
      </c>
      <c>
        <f>0+O50+O54+O58+O62+O66</f>
      </c>
    </row>
    <row r="50" spans="1:16" ht="12.75">
      <c r="A50" s="18" t="s">
        <v>38</v>
      </c>
      <c s="23" t="s">
        <v>35</v>
      </c>
      <c s="23" t="s">
        <v>132</v>
      </c>
      <c s="18" t="s">
        <v>40</v>
      </c>
      <c s="24" t="s">
        <v>133</v>
      </c>
      <c s="25" t="s">
        <v>134</v>
      </c>
      <c s="26">
        <v>21.5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25.5">
      <c r="A51" s="28" t="s">
        <v>43</v>
      </c>
      <c r="E51" s="29" t="s">
        <v>135</v>
      </c>
    </row>
    <row r="52" spans="1:5" ht="12.75">
      <c r="A52" s="30" t="s">
        <v>45</v>
      </c>
      <c r="E52" s="31" t="s">
        <v>136</v>
      </c>
    </row>
    <row r="53" spans="1:5" ht="51">
      <c r="A53" t="s">
        <v>46</v>
      </c>
      <c r="E53" s="29" t="s">
        <v>137</v>
      </c>
    </row>
    <row r="54" spans="1:16" ht="12.75">
      <c r="A54" s="18" t="s">
        <v>38</v>
      </c>
      <c s="23" t="s">
        <v>138</v>
      </c>
      <c s="23" t="s">
        <v>132</v>
      </c>
      <c s="18" t="s">
        <v>22</v>
      </c>
      <c s="24" t="s">
        <v>133</v>
      </c>
      <c s="25" t="s">
        <v>134</v>
      </c>
      <c s="26">
        <v>21.5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25.5">
      <c r="A55" s="28" t="s">
        <v>43</v>
      </c>
      <c r="E55" s="29" t="s">
        <v>139</v>
      </c>
    </row>
    <row r="56" spans="1:5" ht="12.75">
      <c r="A56" s="30" t="s">
        <v>45</v>
      </c>
      <c r="E56" s="31" t="s">
        <v>140</v>
      </c>
    </row>
    <row r="57" spans="1:5" ht="51">
      <c r="A57" t="s">
        <v>46</v>
      </c>
      <c r="E57" s="29" t="s">
        <v>137</v>
      </c>
    </row>
    <row r="58" spans="1:16" ht="12.75">
      <c r="A58" s="18" t="s">
        <v>38</v>
      </c>
      <c s="23" t="s">
        <v>141</v>
      </c>
      <c s="23" t="s">
        <v>142</v>
      </c>
      <c s="18" t="s">
        <v>40</v>
      </c>
      <c s="24" t="s">
        <v>143</v>
      </c>
      <c s="25" t="s">
        <v>134</v>
      </c>
      <c s="26">
        <v>21.5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25.5">
      <c r="A59" s="28" t="s">
        <v>43</v>
      </c>
      <c r="E59" s="29" t="s">
        <v>144</v>
      </c>
    </row>
    <row r="60" spans="1:5" ht="12.75">
      <c r="A60" s="30" t="s">
        <v>45</v>
      </c>
      <c r="E60" s="31" t="s">
        <v>136</v>
      </c>
    </row>
    <row r="61" spans="1:5" ht="140.25">
      <c r="A61" t="s">
        <v>46</v>
      </c>
      <c r="E61" s="29" t="s">
        <v>145</v>
      </c>
    </row>
    <row r="62" spans="1:16" ht="12.75">
      <c r="A62" s="18" t="s">
        <v>38</v>
      </c>
      <c s="23" t="s">
        <v>146</v>
      </c>
      <c s="23" t="s">
        <v>147</v>
      </c>
      <c s="18" t="s">
        <v>40</v>
      </c>
      <c s="24" t="s">
        <v>148</v>
      </c>
      <c s="25" t="s">
        <v>134</v>
      </c>
      <c s="26">
        <v>21.5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38.25">
      <c r="A63" s="28" t="s">
        <v>43</v>
      </c>
      <c r="E63" s="29" t="s">
        <v>149</v>
      </c>
    </row>
    <row r="64" spans="1:5" ht="12.75">
      <c r="A64" s="30" t="s">
        <v>45</v>
      </c>
      <c r="E64" s="31" t="s">
        <v>136</v>
      </c>
    </row>
    <row r="65" spans="1:5" ht="140.25">
      <c r="A65" t="s">
        <v>46</v>
      </c>
      <c r="E65" s="29" t="s">
        <v>150</v>
      </c>
    </row>
    <row r="66" spans="1:16" ht="12.75">
      <c r="A66" s="18" t="s">
        <v>38</v>
      </c>
      <c s="23" t="s">
        <v>151</v>
      </c>
      <c s="23" t="s">
        <v>152</v>
      </c>
      <c s="18" t="s">
        <v>40</v>
      </c>
      <c s="24" t="s">
        <v>153</v>
      </c>
      <c s="25" t="s">
        <v>134</v>
      </c>
      <c s="26">
        <v>21.5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25.5">
      <c r="A67" s="28" t="s">
        <v>43</v>
      </c>
      <c r="E67" s="29" t="s">
        <v>154</v>
      </c>
    </row>
    <row r="68" spans="1:5" ht="12.75">
      <c r="A68" s="30" t="s">
        <v>45</v>
      </c>
      <c r="E68" s="31" t="s">
        <v>155</v>
      </c>
    </row>
    <row r="69" spans="1:5" ht="140.25">
      <c r="A69" t="s">
        <v>46</v>
      </c>
      <c r="E69" s="29" t="s">
        <v>145</v>
      </c>
    </row>
    <row r="70" spans="1:18" ht="12.75" customHeight="1">
      <c r="A70" s="5" t="s">
        <v>36</v>
      </c>
      <c s="5"/>
      <c s="35" t="s">
        <v>33</v>
      </c>
      <c s="5"/>
      <c s="21" t="s">
        <v>156</v>
      </c>
      <c s="5"/>
      <c s="5"/>
      <c s="5"/>
      <c s="36">
        <f>0+Q70</f>
      </c>
      <c r="O70">
        <f>0+R70</f>
      </c>
      <c r="Q70">
        <f>0+I71+I75+I79+I83+I87+I91+I95+I99+I103+I107+I111+I115+I119+I123+I127+I131+I135+I139+I143+I147+I151+I155+I159+I163+I167+I171+I175+I179+I183+I187+I191</f>
      </c>
      <c>
        <f>0+O71+O75+O79+O83+O87+O91+O95+O99+O103+O107+O111+O115+O119+O123+O127+O131+O135+O139+O143+O147+O151+O155+O159+O163+O167+O171+O175+O179+O183+O187+O191</f>
      </c>
    </row>
    <row r="71" spans="1:16" ht="25.5">
      <c r="A71" s="18" t="s">
        <v>38</v>
      </c>
      <c s="23" t="s">
        <v>157</v>
      </c>
      <c s="23" t="s">
        <v>158</v>
      </c>
      <c s="18" t="s">
        <v>40</v>
      </c>
      <c s="24" t="s">
        <v>159</v>
      </c>
      <c s="25" t="s">
        <v>160</v>
      </c>
      <c s="26">
        <v>68</v>
      </c>
      <c s="27">
        <v>0</v>
      </c>
      <c s="27">
        <f>ROUND(ROUND(H71,2)*ROUND(G71,3),2)</f>
      </c>
      <c r="O71">
        <f>(I71*21)/100</f>
      </c>
      <c t="s">
        <v>16</v>
      </c>
    </row>
    <row r="72" spans="1:5" ht="38.25">
      <c r="A72" s="28" t="s">
        <v>43</v>
      </c>
      <c r="E72" s="29" t="s">
        <v>161</v>
      </c>
    </row>
    <row r="73" spans="1:5" ht="12.75">
      <c r="A73" s="30" t="s">
        <v>45</v>
      </c>
      <c r="E73" s="31" t="s">
        <v>162</v>
      </c>
    </row>
    <row r="74" spans="1:5" ht="127.5">
      <c r="A74" t="s">
        <v>46</v>
      </c>
      <c r="E74" s="29" t="s">
        <v>163</v>
      </c>
    </row>
    <row r="75" spans="1:16" ht="12.75">
      <c r="A75" s="18" t="s">
        <v>38</v>
      </c>
      <c s="23" t="s">
        <v>164</v>
      </c>
      <c s="23" t="s">
        <v>165</v>
      </c>
      <c s="18" t="s">
        <v>40</v>
      </c>
      <c s="24" t="s">
        <v>166</v>
      </c>
      <c s="25" t="s">
        <v>160</v>
      </c>
      <c s="26">
        <v>20</v>
      </c>
      <c s="27">
        <v>0</v>
      </c>
      <c s="27">
        <f>ROUND(ROUND(H75,2)*ROUND(G75,3),2)</f>
      </c>
      <c r="O75">
        <f>(I75*21)/100</f>
      </c>
      <c t="s">
        <v>16</v>
      </c>
    </row>
    <row r="76" spans="1:5" ht="25.5">
      <c r="A76" s="28" t="s">
        <v>43</v>
      </c>
      <c r="E76" s="29" t="s">
        <v>167</v>
      </c>
    </row>
    <row r="77" spans="1:5" ht="12.75">
      <c r="A77" s="30" t="s">
        <v>45</v>
      </c>
      <c r="E77" s="31" t="s">
        <v>168</v>
      </c>
    </row>
    <row r="78" spans="1:5" ht="114.75">
      <c r="A78" t="s">
        <v>46</v>
      </c>
      <c r="E78" s="29" t="s">
        <v>169</v>
      </c>
    </row>
    <row r="79" spans="1:16" ht="25.5">
      <c r="A79" s="18" t="s">
        <v>38</v>
      </c>
      <c s="23" t="s">
        <v>170</v>
      </c>
      <c s="23" t="s">
        <v>171</v>
      </c>
      <c s="18" t="s">
        <v>40</v>
      </c>
      <c s="24" t="s">
        <v>172</v>
      </c>
      <c s="25" t="s">
        <v>106</v>
      </c>
      <c s="26">
        <v>14</v>
      </c>
      <c s="27">
        <v>0</v>
      </c>
      <c s="27">
        <f>ROUND(ROUND(H79,2)*ROUND(G79,3),2)</f>
      </c>
      <c r="O79">
        <f>(I79*21)/100</f>
      </c>
      <c t="s">
        <v>16</v>
      </c>
    </row>
    <row r="80" spans="1:5" ht="51">
      <c r="A80" s="28" t="s">
        <v>43</v>
      </c>
      <c r="E80" s="29" t="s">
        <v>173</v>
      </c>
    </row>
    <row r="81" spans="1:5" ht="12.75">
      <c r="A81" s="30" t="s">
        <v>45</v>
      </c>
      <c r="E81" s="31" t="s">
        <v>174</v>
      </c>
    </row>
    <row r="82" spans="1:5" ht="63.75">
      <c r="A82" t="s">
        <v>46</v>
      </c>
      <c r="E82" s="29" t="s">
        <v>175</v>
      </c>
    </row>
    <row r="83" spans="1:16" ht="12.75">
      <c r="A83" s="18" t="s">
        <v>38</v>
      </c>
      <c s="23" t="s">
        <v>176</v>
      </c>
      <c s="23" t="s">
        <v>177</v>
      </c>
      <c s="18" t="s">
        <v>40</v>
      </c>
      <c s="24" t="s">
        <v>178</v>
      </c>
      <c s="25" t="s">
        <v>106</v>
      </c>
      <c s="26">
        <v>14</v>
      </c>
      <c s="27">
        <v>0</v>
      </c>
      <c s="27">
        <f>ROUND(ROUND(H83,2)*ROUND(G83,3),2)</f>
      </c>
      <c r="O83">
        <f>(I83*21)/100</f>
      </c>
      <c t="s">
        <v>16</v>
      </c>
    </row>
    <row r="84" spans="1:5" ht="51">
      <c r="A84" s="28" t="s">
        <v>43</v>
      </c>
      <c r="E84" s="29" t="s">
        <v>179</v>
      </c>
    </row>
    <row r="85" spans="1:5" ht="12.75">
      <c r="A85" s="30" t="s">
        <v>45</v>
      </c>
      <c r="E85" s="31" t="s">
        <v>174</v>
      </c>
    </row>
    <row r="86" spans="1:5" ht="25.5">
      <c r="A86" t="s">
        <v>46</v>
      </c>
      <c r="E86" s="29" t="s">
        <v>180</v>
      </c>
    </row>
    <row r="87" spans="1:16" ht="12.75">
      <c r="A87" s="18" t="s">
        <v>38</v>
      </c>
      <c s="23" t="s">
        <v>181</v>
      </c>
      <c s="23" t="s">
        <v>182</v>
      </c>
      <c s="18" t="s">
        <v>40</v>
      </c>
      <c s="24" t="s">
        <v>183</v>
      </c>
      <c s="25" t="s">
        <v>184</v>
      </c>
      <c s="26">
        <v>1260</v>
      </c>
      <c s="27">
        <v>0</v>
      </c>
      <c s="27">
        <f>ROUND(ROUND(H87,2)*ROUND(G87,3),2)</f>
      </c>
      <c r="O87">
        <f>(I87*21)/100</f>
      </c>
      <c t="s">
        <v>16</v>
      </c>
    </row>
    <row r="88" spans="1:5" ht="51">
      <c r="A88" s="28" t="s">
        <v>43</v>
      </c>
      <c r="E88" s="29" t="s">
        <v>185</v>
      </c>
    </row>
    <row r="89" spans="1:5" ht="12.75">
      <c r="A89" s="30" t="s">
        <v>45</v>
      </c>
      <c r="E89" s="31" t="s">
        <v>186</v>
      </c>
    </row>
    <row r="90" spans="1:5" ht="25.5">
      <c r="A90" t="s">
        <v>46</v>
      </c>
      <c r="E90" s="29" t="s">
        <v>187</v>
      </c>
    </row>
    <row r="91" spans="1:16" ht="25.5">
      <c r="A91" s="18" t="s">
        <v>38</v>
      </c>
      <c s="23" t="s">
        <v>188</v>
      </c>
      <c s="23" t="s">
        <v>189</v>
      </c>
      <c s="18" t="s">
        <v>40</v>
      </c>
      <c s="24" t="s">
        <v>190</v>
      </c>
      <c s="25" t="s">
        <v>106</v>
      </c>
      <c s="26">
        <v>8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38.25">
      <c r="A92" s="28" t="s">
        <v>43</v>
      </c>
      <c r="E92" s="29" t="s">
        <v>191</v>
      </c>
    </row>
    <row r="93" spans="1:5" ht="12.75">
      <c r="A93" s="30" t="s">
        <v>45</v>
      </c>
      <c r="E93" s="31" t="s">
        <v>192</v>
      </c>
    </row>
    <row r="94" spans="1:5" ht="25.5">
      <c r="A94" t="s">
        <v>46</v>
      </c>
      <c r="E94" s="29" t="s">
        <v>193</v>
      </c>
    </row>
    <row r="95" spans="1:16" ht="12.75">
      <c r="A95" s="18" t="s">
        <v>38</v>
      </c>
      <c s="23" t="s">
        <v>194</v>
      </c>
      <c s="23" t="s">
        <v>195</v>
      </c>
      <c s="18" t="s">
        <v>40</v>
      </c>
      <c s="24" t="s">
        <v>196</v>
      </c>
      <c s="25" t="s">
        <v>106</v>
      </c>
      <c s="26">
        <v>8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12.75">
      <c r="A96" s="28" t="s">
        <v>43</v>
      </c>
      <c r="E96" s="29" t="s">
        <v>197</v>
      </c>
    </row>
    <row r="97" spans="1:5" ht="12.75">
      <c r="A97" s="30" t="s">
        <v>45</v>
      </c>
      <c r="E97" s="31" t="s">
        <v>192</v>
      </c>
    </row>
    <row r="98" spans="1:5" ht="25.5">
      <c r="A98" t="s">
        <v>46</v>
      </c>
      <c r="E98" s="29" t="s">
        <v>180</v>
      </c>
    </row>
    <row r="99" spans="1:16" ht="12.75">
      <c r="A99" s="18" t="s">
        <v>38</v>
      </c>
      <c s="23" t="s">
        <v>198</v>
      </c>
      <c s="23" t="s">
        <v>199</v>
      </c>
      <c s="18" t="s">
        <v>40</v>
      </c>
      <c s="24" t="s">
        <v>200</v>
      </c>
      <c s="25" t="s">
        <v>106</v>
      </c>
      <c s="26">
        <v>2</v>
      </c>
      <c s="27">
        <v>0</v>
      </c>
      <c s="27">
        <f>ROUND(ROUND(H99,2)*ROUND(G99,3),2)</f>
      </c>
      <c r="O99">
        <f>(I99*21)/100</f>
      </c>
      <c t="s">
        <v>16</v>
      </c>
    </row>
    <row r="100" spans="1:5" ht="38.25">
      <c r="A100" s="28" t="s">
        <v>43</v>
      </c>
      <c r="E100" s="29" t="s">
        <v>201</v>
      </c>
    </row>
    <row r="101" spans="1:5" ht="12.75">
      <c r="A101" s="30" t="s">
        <v>45</v>
      </c>
      <c r="E101" s="31" t="s">
        <v>202</v>
      </c>
    </row>
    <row r="102" spans="1:5" ht="76.5">
      <c r="A102" t="s">
        <v>46</v>
      </c>
      <c r="E102" s="29" t="s">
        <v>203</v>
      </c>
    </row>
    <row r="103" spans="1:16" ht="12.75">
      <c r="A103" s="18" t="s">
        <v>38</v>
      </c>
      <c s="23" t="s">
        <v>204</v>
      </c>
      <c s="23" t="s">
        <v>205</v>
      </c>
      <c s="18" t="s">
        <v>40</v>
      </c>
      <c s="24" t="s">
        <v>206</v>
      </c>
      <c s="25" t="s">
        <v>106</v>
      </c>
      <c s="26">
        <v>2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38.25">
      <c r="A104" s="28" t="s">
        <v>43</v>
      </c>
      <c r="E104" s="29" t="s">
        <v>207</v>
      </c>
    </row>
    <row r="105" spans="1:5" ht="12.75">
      <c r="A105" s="30" t="s">
        <v>45</v>
      </c>
      <c r="E105" s="31" t="s">
        <v>202</v>
      </c>
    </row>
    <row r="106" spans="1:5" ht="25.5">
      <c r="A106" t="s">
        <v>46</v>
      </c>
      <c r="E106" s="29" t="s">
        <v>208</v>
      </c>
    </row>
    <row r="107" spans="1:16" ht="12.75">
      <c r="A107" s="18" t="s">
        <v>38</v>
      </c>
      <c s="23" t="s">
        <v>209</v>
      </c>
      <c s="23" t="s">
        <v>210</v>
      </c>
      <c s="18" t="s">
        <v>40</v>
      </c>
      <c s="24" t="s">
        <v>211</v>
      </c>
      <c s="25" t="s">
        <v>184</v>
      </c>
      <c s="26">
        <v>180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38.25">
      <c r="A108" s="28" t="s">
        <v>43</v>
      </c>
      <c r="E108" s="29" t="s">
        <v>212</v>
      </c>
    </row>
    <row r="109" spans="1:5" ht="12.75">
      <c r="A109" s="30" t="s">
        <v>45</v>
      </c>
      <c r="E109" s="31" t="s">
        <v>213</v>
      </c>
    </row>
    <row r="110" spans="1:5" ht="25.5">
      <c r="A110" t="s">
        <v>46</v>
      </c>
      <c r="E110" s="29" t="s">
        <v>214</v>
      </c>
    </row>
    <row r="111" spans="1:16" ht="12.75">
      <c r="A111" s="18" t="s">
        <v>38</v>
      </c>
      <c s="23" t="s">
        <v>215</v>
      </c>
      <c s="23" t="s">
        <v>216</v>
      </c>
      <c s="18" t="s">
        <v>40</v>
      </c>
      <c s="24" t="s">
        <v>217</v>
      </c>
      <c s="25" t="s">
        <v>106</v>
      </c>
      <c s="26">
        <v>2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38.25">
      <c r="A112" s="28" t="s">
        <v>43</v>
      </c>
      <c r="E112" s="29" t="s">
        <v>218</v>
      </c>
    </row>
    <row r="113" spans="1:5" ht="12.75">
      <c r="A113" s="30" t="s">
        <v>45</v>
      </c>
      <c r="E113" s="31" t="s">
        <v>202</v>
      </c>
    </row>
    <row r="114" spans="1:5" ht="76.5">
      <c r="A114" t="s">
        <v>46</v>
      </c>
      <c r="E114" s="29" t="s">
        <v>203</v>
      </c>
    </row>
    <row r="115" spans="1:16" ht="12.75">
      <c r="A115" s="18" t="s">
        <v>38</v>
      </c>
      <c s="23" t="s">
        <v>219</v>
      </c>
      <c s="23" t="s">
        <v>220</v>
      </c>
      <c s="18" t="s">
        <v>40</v>
      </c>
      <c s="24" t="s">
        <v>221</v>
      </c>
      <c s="25" t="s">
        <v>106</v>
      </c>
      <c s="26">
        <v>2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38.25">
      <c r="A116" s="28" t="s">
        <v>43</v>
      </c>
      <c r="E116" s="29" t="s">
        <v>222</v>
      </c>
    </row>
    <row r="117" spans="1:5" ht="12.75">
      <c r="A117" s="30" t="s">
        <v>45</v>
      </c>
      <c r="E117" s="31" t="s">
        <v>202</v>
      </c>
    </row>
    <row r="118" spans="1:5" ht="25.5">
      <c r="A118" t="s">
        <v>46</v>
      </c>
      <c r="E118" s="29" t="s">
        <v>208</v>
      </c>
    </row>
    <row r="119" spans="1:16" ht="12.75">
      <c r="A119" s="18" t="s">
        <v>38</v>
      </c>
      <c s="23" t="s">
        <v>223</v>
      </c>
      <c s="23" t="s">
        <v>224</v>
      </c>
      <c s="18" t="s">
        <v>40</v>
      </c>
      <c s="24" t="s">
        <v>225</v>
      </c>
      <c s="25" t="s">
        <v>184</v>
      </c>
      <c s="26">
        <v>180</v>
      </c>
      <c s="27">
        <v>0</v>
      </c>
      <c s="27">
        <f>ROUND(ROUND(H119,2)*ROUND(G119,3),2)</f>
      </c>
      <c r="O119">
        <f>(I119*21)/100</f>
      </c>
      <c t="s">
        <v>16</v>
      </c>
    </row>
    <row r="120" spans="1:5" ht="38.25">
      <c r="A120" s="28" t="s">
        <v>43</v>
      </c>
      <c r="E120" s="29" t="s">
        <v>226</v>
      </c>
    </row>
    <row r="121" spans="1:5" ht="12.75">
      <c r="A121" s="30" t="s">
        <v>45</v>
      </c>
      <c r="E121" s="31" t="s">
        <v>213</v>
      </c>
    </row>
    <row r="122" spans="1:5" ht="25.5">
      <c r="A122" t="s">
        <v>46</v>
      </c>
      <c r="E122" s="29" t="s">
        <v>214</v>
      </c>
    </row>
    <row r="123" spans="1:16" ht="12.75">
      <c r="A123" s="18" t="s">
        <v>38</v>
      </c>
      <c s="23" t="s">
        <v>227</v>
      </c>
      <c s="23" t="s">
        <v>228</v>
      </c>
      <c s="18" t="s">
        <v>40</v>
      </c>
      <c s="24" t="s">
        <v>229</v>
      </c>
      <c s="25" t="s">
        <v>106</v>
      </c>
      <c s="26">
        <v>2</v>
      </c>
      <c s="27">
        <v>0</v>
      </c>
      <c s="27">
        <f>ROUND(ROUND(H123,2)*ROUND(G123,3),2)</f>
      </c>
      <c r="O123">
        <f>(I123*21)/100</f>
      </c>
      <c t="s">
        <v>16</v>
      </c>
    </row>
    <row r="124" spans="1:5" ht="38.25">
      <c r="A124" s="28" t="s">
        <v>43</v>
      </c>
      <c r="E124" s="29" t="s">
        <v>230</v>
      </c>
    </row>
    <row r="125" spans="1:5" ht="12.75">
      <c r="A125" s="30" t="s">
        <v>45</v>
      </c>
      <c r="E125" s="31" t="s">
        <v>202</v>
      </c>
    </row>
    <row r="126" spans="1:5" ht="76.5">
      <c r="A126" t="s">
        <v>46</v>
      </c>
      <c r="E126" s="29" t="s">
        <v>203</v>
      </c>
    </row>
    <row r="127" spans="1:16" ht="12.75">
      <c r="A127" s="18" t="s">
        <v>38</v>
      </c>
      <c s="23" t="s">
        <v>231</v>
      </c>
      <c s="23" t="s">
        <v>232</v>
      </c>
      <c s="18" t="s">
        <v>40</v>
      </c>
      <c s="24" t="s">
        <v>233</v>
      </c>
      <c s="25" t="s">
        <v>106</v>
      </c>
      <c s="26">
        <v>2</v>
      </c>
      <c s="27">
        <v>0</v>
      </c>
      <c s="27">
        <f>ROUND(ROUND(H127,2)*ROUND(G127,3),2)</f>
      </c>
      <c r="O127">
        <f>(I127*21)/100</f>
      </c>
      <c t="s">
        <v>16</v>
      </c>
    </row>
    <row r="128" spans="1:5" ht="38.25">
      <c r="A128" s="28" t="s">
        <v>43</v>
      </c>
      <c r="E128" s="29" t="s">
        <v>234</v>
      </c>
    </row>
    <row r="129" spans="1:5" ht="12.75">
      <c r="A129" s="30" t="s">
        <v>45</v>
      </c>
      <c r="E129" s="31" t="s">
        <v>202</v>
      </c>
    </row>
    <row r="130" spans="1:5" ht="25.5">
      <c r="A130" t="s">
        <v>46</v>
      </c>
      <c r="E130" s="29" t="s">
        <v>208</v>
      </c>
    </row>
    <row r="131" spans="1:16" ht="12.75">
      <c r="A131" s="18" t="s">
        <v>38</v>
      </c>
      <c s="23" t="s">
        <v>235</v>
      </c>
      <c s="23" t="s">
        <v>236</v>
      </c>
      <c s="18" t="s">
        <v>40</v>
      </c>
      <c s="24" t="s">
        <v>237</v>
      </c>
      <c s="25" t="s">
        <v>184</v>
      </c>
      <c s="26">
        <v>180</v>
      </c>
      <c s="27">
        <v>0</v>
      </c>
      <c s="27">
        <f>ROUND(ROUND(H131,2)*ROUND(G131,3),2)</f>
      </c>
      <c r="O131">
        <f>(I131*21)/100</f>
      </c>
      <c t="s">
        <v>16</v>
      </c>
    </row>
    <row r="132" spans="1:5" ht="38.25">
      <c r="A132" s="28" t="s">
        <v>43</v>
      </c>
      <c r="E132" s="29" t="s">
        <v>238</v>
      </c>
    </row>
    <row r="133" spans="1:5" ht="12.75">
      <c r="A133" s="30" t="s">
        <v>45</v>
      </c>
      <c r="E133" s="31" t="s">
        <v>213</v>
      </c>
    </row>
    <row r="134" spans="1:5" ht="25.5">
      <c r="A134" t="s">
        <v>46</v>
      </c>
      <c r="E134" s="29" t="s">
        <v>214</v>
      </c>
    </row>
    <row r="135" spans="1:16" ht="12.75">
      <c r="A135" s="18" t="s">
        <v>38</v>
      </c>
      <c s="23" t="s">
        <v>239</v>
      </c>
      <c s="23" t="s">
        <v>240</v>
      </c>
      <c s="18" t="s">
        <v>40</v>
      </c>
      <c s="24" t="s">
        <v>241</v>
      </c>
      <c s="25" t="s">
        <v>106</v>
      </c>
      <c s="26">
        <v>2</v>
      </c>
      <c s="27">
        <v>0</v>
      </c>
      <c s="27">
        <f>ROUND(ROUND(H135,2)*ROUND(G135,3),2)</f>
      </c>
      <c r="O135">
        <f>(I135*21)/100</f>
      </c>
      <c t="s">
        <v>16</v>
      </c>
    </row>
    <row r="136" spans="1:5" ht="38.25">
      <c r="A136" s="28" t="s">
        <v>43</v>
      </c>
      <c r="E136" s="29" t="s">
        <v>242</v>
      </c>
    </row>
    <row r="137" spans="1:5" ht="12.75">
      <c r="A137" s="30" t="s">
        <v>45</v>
      </c>
      <c r="E137" s="31" t="s">
        <v>202</v>
      </c>
    </row>
    <row r="138" spans="1:5" ht="63.75">
      <c r="A138" t="s">
        <v>46</v>
      </c>
      <c r="E138" s="29" t="s">
        <v>243</v>
      </c>
    </row>
    <row r="139" spans="1:16" ht="12.75">
      <c r="A139" s="18" t="s">
        <v>38</v>
      </c>
      <c s="23" t="s">
        <v>244</v>
      </c>
      <c s="23" t="s">
        <v>245</v>
      </c>
      <c s="18" t="s">
        <v>40</v>
      </c>
      <c s="24" t="s">
        <v>246</v>
      </c>
      <c s="25" t="s">
        <v>106</v>
      </c>
      <c s="26">
        <v>2</v>
      </c>
      <c s="27">
        <v>0</v>
      </c>
      <c s="27">
        <f>ROUND(ROUND(H139,2)*ROUND(G139,3),2)</f>
      </c>
      <c r="O139">
        <f>(I139*21)/100</f>
      </c>
      <c t="s">
        <v>16</v>
      </c>
    </row>
    <row r="140" spans="1:5" ht="38.25">
      <c r="A140" s="28" t="s">
        <v>43</v>
      </c>
      <c r="E140" s="29" t="s">
        <v>247</v>
      </c>
    </row>
    <row r="141" spans="1:5" ht="12.75">
      <c r="A141" s="30" t="s">
        <v>45</v>
      </c>
      <c r="E141" s="31" t="s">
        <v>202</v>
      </c>
    </row>
    <row r="142" spans="1:5" ht="25.5">
      <c r="A142" t="s">
        <v>46</v>
      </c>
      <c r="E142" s="29" t="s">
        <v>208</v>
      </c>
    </row>
    <row r="143" spans="1:16" ht="12.75">
      <c r="A143" s="18" t="s">
        <v>38</v>
      </c>
      <c s="23" t="s">
        <v>248</v>
      </c>
      <c s="23" t="s">
        <v>249</v>
      </c>
      <c s="18" t="s">
        <v>40</v>
      </c>
      <c s="24" t="s">
        <v>250</v>
      </c>
      <c s="25" t="s">
        <v>184</v>
      </c>
      <c s="26">
        <v>180</v>
      </c>
      <c s="27">
        <v>0</v>
      </c>
      <c s="27">
        <f>ROUND(ROUND(H143,2)*ROUND(G143,3),2)</f>
      </c>
      <c r="O143">
        <f>(I143*21)/100</f>
      </c>
      <c t="s">
        <v>16</v>
      </c>
    </row>
    <row r="144" spans="1:5" ht="38.25">
      <c r="A144" s="28" t="s">
        <v>43</v>
      </c>
      <c r="E144" s="29" t="s">
        <v>251</v>
      </c>
    </row>
    <row r="145" spans="1:5" ht="12.75">
      <c r="A145" s="30" t="s">
        <v>45</v>
      </c>
      <c r="E145" s="31" t="s">
        <v>213</v>
      </c>
    </row>
    <row r="146" spans="1:5" ht="25.5">
      <c r="A146" t="s">
        <v>46</v>
      </c>
      <c r="E146" s="29" t="s">
        <v>214</v>
      </c>
    </row>
    <row r="147" spans="1:16" ht="12.75">
      <c r="A147" s="18" t="s">
        <v>38</v>
      </c>
      <c s="23" t="s">
        <v>252</v>
      </c>
      <c s="23" t="s">
        <v>253</v>
      </c>
      <c s="18" t="s">
        <v>40</v>
      </c>
      <c s="24" t="s">
        <v>254</v>
      </c>
      <c s="25" t="s">
        <v>106</v>
      </c>
      <c s="26">
        <v>5</v>
      </c>
      <c s="27">
        <v>0</v>
      </c>
      <c s="27">
        <f>ROUND(ROUND(H147,2)*ROUND(G147,3),2)</f>
      </c>
      <c r="O147">
        <f>(I147*21)/100</f>
      </c>
      <c t="s">
        <v>16</v>
      </c>
    </row>
    <row r="148" spans="1:5" ht="38.25">
      <c r="A148" s="28" t="s">
        <v>43</v>
      </c>
      <c r="E148" s="29" t="s">
        <v>255</v>
      </c>
    </row>
    <row r="149" spans="1:5" ht="12.75">
      <c r="A149" s="30" t="s">
        <v>45</v>
      </c>
      <c r="E149" s="31" t="s">
        <v>256</v>
      </c>
    </row>
    <row r="150" spans="1:5" ht="63.75">
      <c r="A150" t="s">
        <v>46</v>
      </c>
      <c r="E150" s="29" t="s">
        <v>243</v>
      </c>
    </row>
    <row r="151" spans="1:16" ht="12.75">
      <c r="A151" s="18" t="s">
        <v>38</v>
      </c>
      <c s="23" t="s">
        <v>257</v>
      </c>
      <c s="23" t="s">
        <v>258</v>
      </c>
      <c s="18" t="s">
        <v>40</v>
      </c>
      <c s="24" t="s">
        <v>259</v>
      </c>
      <c s="25" t="s">
        <v>106</v>
      </c>
      <c s="26">
        <v>5</v>
      </c>
      <c s="27">
        <v>0</v>
      </c>
      <c s="27">
        <f>ROUND(ROUND(H151,2)*ROUND(G151,3),2)</f>
      </c>
      <c r="O151">
        <f>(I151*21)/100</f>
      </c>
      <c t="s">
        <v>16</v>
      </c>
    </row>
    <row r="152" spans="1:5" ht="38.25">
      <c r="A152" s="28" t="s">
        <v>43</v>
      </c>
      <c r="E152" s="29" t="s">
        <v>260</v>
      </c>
    </row>
    <row r="153" spans="1:5" ht="12.75">
      <c r="A153" s="30" t="s">
        <v>45</v>
      </c>
      <c r="E153" s="31" t="s">
        <v>256</v>
      </c>
    </row>
    <row r="154" spans="1:5" ht="25.5">
      <c r="A154" t="s">
        <v>46</v>
      </c>
      <c r="E154" s="29" t="s">
        <v>208</v>
      </c>
    </row>
    <row r="155" spans="1:16" ht="12.75">
      <c r="A155" s="18" t="s">
        <v>38</v>
      </c>
      <c s="23" t="s">
        <v>261</v>
      </c>
      <c s="23" t="s">
        <v>262</v>
      </c>
      <c s="18" t="s">
        <v>40</v>
      </c>
      <c s="24" t="s">
        <v>263</v>
      </c>
      <c s="25" t="s">
        <v>184</v>
      </c>
      <c s="26">
        <v>450</v>
      </c>
      <c s="27">
        <v>0</v>
      </c>
      <c s="27">
        <f>ROUND(ROUND(H155,2)*ROUND(G155,3),2)</f>
      </c>
      <c r="O155">
        <f>(I155*21)/100</f>
      </c>
      <c t="s">
        <v>16</v>
      </c>
    </row>
    <row r="156" spans="1:5" ht="38.25">
      <c r="A156" s="28" t="s">
        <v>43</v>
      </c>
      <c r="E156" s="29" t="s">
        <v>264</v>
      </c>
    </row>
    <row r="157" spans="1:5" ht="12.75">
      <c r="A157" s="30" t="s">
        <v>45</v>
      </c>
      <c r="E157" s="31" t="s">
        <v>265</v>
      </c>
    </row>
    <row r="158" spans="1:5" ht="25.5">
      <c r="A158" t="s">
        <v>46</v>
      </c>
      <c r="E158" s="29" t="s">
        <v>214</v>
      </c>
    </row>
    <row r="159" spans="1:16" ht="25.5">
      <c r="A159" s="18" t="s">
        <v>38</v>
      </c>
      <c s="23" t="s">
        <v>266</v>
      </c>
      <c s="23" t="s">
        <v>267</v>
      </c>
      <c s="18" t="s">
        <v>40</v>
      </c>
      <c s="24" t="s">
        <v>268</v>
      </c>
      <c s="25" t="s">
        <v>106</v>
      </c>
      <c s="26">
        <v>23</v>
      </c>
      <c s="27">
        <v>0</v>
      </c>
      <c s="27">
        <f>ROUND(ROUND(H159,2)*ROUND(G159,3),2)</f>
      </c>
      <c r="O159">
        <f>(I159*21)/100</f>
      </c>
      <c t="s">
        <v>16</v>
      </c>
    </row>
    <row r="160" spans="1:5" ht="38.25">
      <c r="A160" s="28" t="s">
        <v>43</v>
      </c>
      <c r="E160" s="29" t="s">
        <v>269</v>
      </c>
    </row>
    <row r="161" spans="1:5" ht="12.75">
      <c r="A161" s="30" t="s">
        <v>45</v>
      </c>
      <c r="E161" s="31" t="s">
        <v>270</v>
      </c>
    </row>
    <row r="162" spans="1:5" ht="63.75">
      <c r="A162" t="s">
        <v>46</v>
      </c>
      <c r="E162" s="29" t="s">
        <v>243</v>
      </c>
    </row>
    <row r="163" spans="1:16" ht="12.75">
      <c r="A163" s="18" t="s">
        <v>38</v>
      </c>
      <c s="23" t="s">
        <v>271</v>
      </c>
      <c s="23" t="s">
        <v>272</v>
      </c>
      <c s="18" t="s">
        <v>40</v>
      </c>
      <c s="24" t="s">
        <v>273</v>
      </c>
      <c s="25" t="s">
        <v>106</v>
      </c>
      <c s="26">
        <v>23</v>
      </c>
      <c s="27">
        <v>0</v>
      </c>
      <c s="27">
        <f>ROUND(ROUND(H163,2)*ROUND(G163,3),2)</f>
      </c>
      <c r="O163">
        <f>(I163*21)/100</f>
      </c>
      <c t="s">
        <v>16</v>
      </c>
    </row>
    <row r="164" spans="1:5" ht="38.25">
      <c r="A164" s="28" t="s">
        <v>43</v>
      </c>
      <c r="E164" s="29" t="s">
        <v>274</v>
      </c>
    </row>
    <row r="165" spans="1:5" ht="12.75">
      <c r="A165" s="30" t="s">
        <v>45</v>
      </c>
      <c r="E165" s="31" t="s">
        <v>270</v>
      </c>
    </row>
    <row r="166" spans="1:5" ht="25.5">
      <c r="A166" t="s">
        <v>46</v>
      </c>
      <c r="E166" s="29" t="s">
        <v>208</v>
      </c>
    </row>
    <row r="167" spans="1:16" ht="12.75">
      <c r="A167" s="18" t="s">
        <v>38</v>
      </c>
      <c s="23" t="s">
        <v>275</v>
      </c>
      <c s="23" t="s">
        <v>276</v>
      </c>
      <c s="18" t="s">
        <v>40</v>
      </c>
      <c s="24" t="s">
        <v>277</v>
      </c>
      <c s="25" t="s">
        <v>184</v>
      </c>
      <c s="26">
        <v>2070</v>
      </c>
      <c s="27">
        <v>0</v>
      </c>
      <c s="27">
        <f>ROUND(ROUND(H167,2)*ROUND(G167,3),2)</f>
      </c>
      <c r="O167">
        <f>(I167*21)/100</f>
      </c>
      <c t="s">
        <v>16</v>
      </c>
    </row>
    <row r="168" spans="1:5" ht="38.25">
      <c r="A168" s="28" t="s">
        <v>43</v>
      </c>
      <c r="E168" s="29" t="s">
        <v>278</v>
      </c>
    </row>
    <row r="169" spans="1:5" ht="12.75">
      <c r="A169" s="30" t="s">
        <v>45</v>
      </c>
      <c r="E169" s="31" t="s">
        <v>279</v>
      </c>
    </row>
    <row r="170" spans="1:5" ht="25.5">
      <c r="A170" t="s">
        <v>46</v>
      </c>
      <c r="E170" s="29" t="s">
        <v>214</v>
      </c>
    </row>
    <row r="171" spans="1:16" ht="12.75">
      <c r="A171" s="18" t="s">
        <v>38</v>
      </c>
      <c s="23" t="s">
        <v>280</v>
      </c>
      <c s="23" t="s">
        <v>281</v>
      </c>
      <c s="18" t="s">
        <v>40</v>
      </c>
      <c s="24" t="s">
        <v>282</v>
      </c>
      <c s="25" t="s">
        <v>160</v>
      </c>
      <c s="26">
        <v>9.2</v>
      </c>
      <c s="27">
        <v>0</v>
      </c>
      <c s="27">
        <f>ROUND(ROUND(H171,2)*ROUND(G171,3),2)</f>
      </c>
      <c r="O171">
        <f>(I171*21)/100</f>
      </c>
      <c t="s">
        <v>16</v>
      </c>
    </row>
    <row r="172" spans="1:5" ht="38.25">
      <c r="A172" s="28" t="s">
        <v>43</v>
      </c>
      <c r="E172" s="29" t="s">
        <v>283</v>
      </c>
    </row>
    <row r="173" spans="1:5" ht="12.75">
      <c r="A173" s="30" t="s">
        <v>45</v>
      </c>
      <c r="E173" s="31" t="s">
        <v>284</v>
      </c>
    </row>
    <row r="174" spans="1:5" ht="51">
      <c r="A174" t="s">
        <v>46</v>
      </c>
      <c r="E174" s="29" t="s">
        <v>285</v>
      </c>
    </row>
    <row r="175" spans="1:16" ht="12.75">
      <c r="A175" s="18" t="s">
        <v>38</v>
      </c>
      <c s="23" t="s">
        <v>286</v>
      </c>
      <c s="23" t="s">
        <v>287</v>
      </c>
      <c s="18" t="s">
        <v>40</v>
      </c>
      <c s="24" t="s">
        <v>288</v>
      </c>
      <c s="25" t="s">
        <v>160</v>
      </c>
      <c s="26">
        <v>19.5</v>
      </c>
      <c s="27">
        <v>0</v>
      </c>
      <c s="27">
        <f>ROUND(ROUND(H175,2)*ROUND(G175,3),2)</f>
      </c>
      <c r="O175">
        <f>(I175*21)/100</f>
      </c>
      <c t="s">
        <v>16</v>
      </c>
    </row>
    <row r="176" spans="1:5" ht="25.5">
      <c r="A176" s="28" t="s">
        <v>43</v>
      </c>
      <c r="E176" s="29" t="s">
        <v>289</v>
      </c>
    </row>
    <row r="177" spans="1:5" ht="12.75">
      <c r="A177" s="30" t="s">
        <v>45</v>
      </c>
      <c r="E177" s="31" t="s">
        <v>290</v>
      </c>
    </row>
    <row r="178" spans="1:5" ht="25.5">
      <c r="A178" t="s">
        <v>46</v>
      </c>
      <c r="E178" s="29" t="s">
        <v>291</v>
      </c>
    </row>
    <row r="179" spans="1:16" ht="12.75">
      <c r="A179" s="18" t="s">
        <v>38</v>
      </c>
      <c s="23" t="s">
        <v>292</v>
      </c>
      <c s="23" t="s">
        <v>293</v>
      </c>
      <c s="18" t="s">
        <v>40</v>
      </c>
      <c s="24" t="s">
        <v>294</v>
      </c>
      <c s="25" t="s">
        <v>160</v>
      </c>
      <c s="26">
        <v>43</v>
      </c>
      <c s="27">
        <v>0</v>
      </c>
      <c s="27">
        <f>ROUND(ROUND(H179,2)*ROUND(G179,3),2)</f>
      </c>
      <c r="O179">
        <f>(I179*21)/100</f>
      </c>
      <c t="s">
        <v>16</v>
      </c>
    </row>
    <row r="180" spans="1:5" ht="25.5">
      <c r="A180" s="28" t="s">
        <v>43</v>
      </c>
      <c r="E180" s="29" t="s">
        <v>295</v>
      </c>
    </row>
    <row r="181" spans="1:5" ht="12.75">
      <c r="A181" s="30" t="s">
        <v>45</v>
      </c>
      <c r="E181" s="31" t="s">
        <v>296</v>
      </c>
    </row>
    <row r="182" spans="1:5" ht="38.25">
      <c r="A182" t="s">
        <v>46</v>
      </c>
      <c r="E182" s="29" t="s">
        <v>297</v>
      </c>
    </row>
    <row r="183" spans="1:16" ht="25.5">
      <c r="A183" s="18" t="s">
        <v>38</v>
      </c>
      <c s="23" t="s">
        <v>298</v>
      </c>
      <c s="23" t="s">
        <v>299</v>
      </c>
      <c s="18" t="s">
        <v>40</v>
      </c>
      <c s="24" t="s">
        <v>300</v>
      </c>
      <c s="25" t="s">
        <v>160</v>
      </c>
      <c s="26">
        <v>3</v>
      </c>
      <c s="27">
        <v>0</v>
      </c>
      <c s="27">
        <f>ROUND(ROUND(H183,2)*ROUND(G183,3),2)</f>
      </c>
      <c r="O183">
        <f>(I183*21)/100</f>
      </c>
      <c t="s">
        <v>16</v>
      </c>
    </row>
    <row r="184" spans="1:5" ht="25.5">
      <c r="A184" s="28" t="s">
        <v>43</v>
      </c>
      <c r="E184" s="29" t="s">
        <v>301</v>
      </c>
    </row>
    <row r="185" spans="1:5" ht="12.75">
      <c r="A185" s="30" t="s">
        <v>45</v>
      </c>
      <c r="E185" s="31" t="s">
        <v>302</v>
      </c>
    </row>
    <row r="186" spans="1:5" ht="38.25">
      <c r="A186" t="s">
        <v>46</v>
      </c>
      <c r="E186" s="29" t="s">
        <v>297</v>
      </c>
    </row>
    <row r="187" spans="1:16" ht="12.75">
      <c r="A187" s="18" t="s">
        <v>38</v>
      </c>
      <c s="23" t="s">
        <v>303</v>
      </c>
      <c s="23" t="s">
        <v>304</v>
      </c>
      <c s="18" t="s">
        <v>40</v>
      </c>
      <c s="24" t="s">
        <v>305</v>
      </c>
      <c s="25" t="s">
        <v>94</v>
      </c>
      <c s="26">
        <v>2.69</v>
      </c>
      <c s="27">
        <v>0</v>
      </c>
      <c s="27">
        <f>ROUND(ROUND(H187,2)*ROUND(G187,3),2)</f>
      </c>
      <c r="O187">
        <f>(I187*21)/100</f>
      </c>
      <c t="s">
        <v>16</v>
      </c>
    </row>
    <row r="188" spans="1:5" ht="63.75">
      <c r="A188" s="28" t="s">
        <v>43</v>
      </c>
      <c r="E188" s="29" t="s">
        <v>306</v>
      </c>
    </row>
    <row r="189" spans="1:5" ht="38.25">
      <c r="A189" s="30" t="s">
        <v>45</v>
      </c>
      <c r="E189" s="31" t="s">
        <v>307</v>
      </c>
    </row>
    <row r="190" spans="1:5" ht="102">
      <c r="A190" t="s">
        <v>46</v>
      </c>
      <c r="E190" s="29" t="s">
        <v>308</v>
      </c>
    </row>
    <row r="191" spans="1:16" ht="12.75">
      <c r="A191" s="18" t="s">
        <v>38</v>
      </c>
      <c s="23" t="s">
        <v>309</v>
      </c>
      <c s="23" t="s">
        <v>310</v>
      </c>
      <c s="18" t="s">
        <v>40</v>
      </c>
      <c s="24" t="s">
        <v>311</v>
      </c>
      <c s="25" t="s">
        <v>85</v>
      </c>
      <c s="26">
        <v>0.815</v>
      </c>
      <c s="27">
        <v>0</v>
      </c>
      <c s="27">
        <f>ROUND(ROUND(H191,2)*ROUND(G191,3),2)</f>
      </c>
      <c r="O191">
        <f>(I191*21)/100</f>
      </c>
      <c t="s">
        <v>16</v>
      </c>
    </row>
    <row r="192" spans="1:5" ht="63.75">
      <c r="A192" s="28" t="s">
        <v>43</v>
      </c>
      <c r="E192" s="29" t="s">
        <v>312</v>
      </c>
    </row>
    <row r="193" spans="1:5" ht="12.75">
      <c r="A193" s="30" t="s">
        <v>45</v>
      </c>
      <c r="E193" s="31" t="s">
        <v>313</v>
      </c>
    </row>
    <row r="194" spans="1:5" ht="102">
      <c r="A194" t="s">
        <v>46</v>
      </c>
      <c r="E194" s="29" t="s">
        <v>314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